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XFEL\proposals\Run_12_2024-I\UP5697_Sokolowski\"/>
    </mc:Choice>
  </mc:AlternateContent>
  <xr:revisionPtr revIDLastSave="0" documentId="13_ncr:1_{E93A1160-6819-4F9B-AAFF-A92927C5D3CF}" xr6:coauthVersionLast="36" xr6:coauthVersionMax="36" xr10:uidLastSave="{00000000-0000-0000-0000-000000000000}"/>
  <bookViews>
    <workbookView xWindow="0" yWindow="0" windowWidth="11360" windowHeight="1880" tabRatio="500" xr2:uid="{00000000-000D-0000-FFFF-FFFF00000000}"/>
  </bookViews>
  <sheets>
    <sheet name="Sheet5" sheetId="7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8" i="7" l="1"/>
  <c r="E7" i="7"/>
  <c r="E3" i="7"/>
  <c r="D8" i="7"/>
  <c r="D7" i="7"/>
  <c r="D3" i="7"/>
  <c r="E9" i="7" l="1"/>
  <c r="E11" i="7" s="1"/>
  <c r="E10" i="7"/>
  <c r="E12" i="7" s="1"/>
  <c r="D9" i="7"/>
  <c r="D11" i="7" s="1"/>
  <c r="D10" i="7"/>
  <c r="D12" i="7" s="1"/>
</calcChain>
</file>

<file path=xl/sharedStrings.xml><?xml version="1.0" encoding="utf-8"?>
<sst xmlns="http://schemas.openxmlformats.org/spreadsheetml/2006/main" count="22" uniqueCount="22">
  <si>
    <t>Distance sample-camera [mm]</t>
  </si>
  <si>
    <t>Q min [nm^-1]</t>
  </si>
  <si>
    <t>Q max [nm^-1]</t>
  </si>
  <si>
    <t>lamda [nm]</t>
  </si>
  <si>
    <t>photon energy [eV]</t>
  </si>
  <si>
    <t>d_min</t>
  </si>
  <si>
    <t>d_max</t>
  </si>
  <si>
    <t>D</t>
  </si>
  <si>
    <t>Beamstop diameter [mm]</t>
  </si>
  <si>
    <t>d_BS</t>
  </si>
  <si>
    <t>λ</t>
  </si>
  <si>
    <t>hν</t>
  </si>
  <si>
    <t>theta_min</t>
  </si>
  <si>
    <t>theta_max</t>
  </si>
  <si>
    <r>
      <t>θ</t>
    </r>
    <r>
      <rPr>
        <sz val="11"/>
        <color rgb="FF000000"/>
        <rFont val="Calibri"/>
        <family val="2"/>
        <charset val="1"/>
      </rPr>
      <t>_min = atan((d_BS/2)/D)</t>
    </r>
  </si>
  <si>
    <t>Domain periodicity max [nm]</t>
  </si>
  <si>
    <t>Domain periodicity min [nm]</t>
  </si>
  <si>
    <r>
      <t xml:space="preserve">q_min = 4 </t>
    </r>
    <r>
      <rPr>
        <sz val="11"/>
        <color rgb="FF000000"/>
        <rFont val="Calibri"/>
        <family val="2"/>
      </rPr>
      <t xml:space="preserve">π </t>
    </r>
    <r>
      <rPr>
        <sz val="11"/>
        <color rgb="FF000000"/>
        <rFont val="Calibri"/>
        <family val="2"/>
        <charset val="1"/>
      </rPr>
      <t>sin(</t>
    </r>
    <r>
      <rPr>
        <sz val="11"/>
        <color rgb="FF000000"/>
        <rFont val="Calibri"/>
        <family val="2"/>
      </rPr>
      <t>θ</t>
    </r>
    <r>
      <rPr>
        <sz val="11"/>
        <color rgb="FF000000"/>
        <rFont val="Calibri"/>
        <family val="2"/>
        <charset val="1"/>
      </rPr>
      <t xml:space="preserve">_min/2) / </t>
    </r>
    <r>
      <rPr>
        <sz val="11"/>
        <color rgb="FF000000"/>
        <rFont val="Calibri"/>
        <family val="2"/>
      </rPr>
      <t>λ</t>
    </r>
  </si>
  <si>
    <t>q_max = 4 π sin(θ_max/2) / λ</t>
  </si>
  <si>
    <t>detector side [mm]</t>
  </si>
  <si>
    <t>d_det</t>
  </si>
  <si>
    <r>
      <t>θ</t>
    </r>
    <r>
      <rPr>
        <sz val="11"/>
        <color rgb="FF000000"/>
        <rFont val="Calibri"/>
        <family val="2"/>
        <charset val="1"/>
      </rPr>
      <t>_max = atan(d_det/D)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</si>
</sst>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"/>
  </numFmts>
  <fonts count="4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rgb="FF92D050"/>
        <b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166" fontId="0" fillId="3" borderId="0" xfId="0" applyNumberForma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CD5B5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O13"/>
  <sheetViews>
    <sheetView tabSelected="1" zoomScale="115" zoomScaleNormal="115" workbookViewId="0">
      <pane xSplit="1" topLeftCell="B1" activePane="topRight" state="frozen"/>
      <selection pane="topRight" activeCell="B9" sqref="B9"/>
    </sheetView>
  </sheetViews>
  <sheetFormatPr defaultRowHeight="14.5" x14ac:dyDescent="0.35"/>
  <cols>
    <col min="1" max="1" width="19.1796875" style="6" customWidth="1"/>
    <col min="2" max="2" width="28" style="6" customWidth="1"/>
    <col min="3" max="3" width="9.1796875" style="1"/>
    <col min="4" max="5" width="10.54296875" style="1" bestFit="1" customWidth="1"/>
    <col min="6" max="951" width="9.1796875" style="1"/>
  </cols>
  <sheetData>
    <row r="1" spans="1:951" x14ac:dyDescent="0.35">
      <c r="AJL1"/>
      <c r="AJM1"/>
      <c r="AJN1"/>
      <c r="AJO1"/>
    </row>
    <row r="2" spans="1:951" x14ac:dyDescent="0.35">
      <c r="A2" s="6" t="s">
        <v>4</v>
      </c>
      <c r="B2" s="11" t="s">
        <v>11</v>
      </c>
      <c r="D2" s="1">
        <v>778</v>
      </c>
      <c r="E2" s="1">
        <v>778</v>
      </c>
      <c r="AJL2"/>
      <c r="AJM2"/>
      <c r="AJN2"/>
      <c r="AJO2"/>
    </row>
    <row r="3" spans="1:951" x14ac:dyDescent="0.35">
      <c r="A3" s="6" t="s">
        <v>3</v>
      </c>
      <c r="B3" s="11" t="s">
        <v>10</v>
      </c>
      <c r="D3" s="5">
        <f t="shared" ref="D3:E3" si="0">1239.84193/D2</f>
        <v>1.5936271593830336</v>
      </c>
      <c r="E3" s="5">
        <f t="shared" si="0"/>
        <v>1.5936271593830336</v>
      </c>
      <c r="AJL3"/>
      <c r="AJM3"/>
      <c r="AJN3"/>
      <c r="AJO3"/>
    </row>
    <row r="4" spans="1:951" ht="32.25" customHeight="1" x14ac:dyDescent="0.35">
      <c r="A4" s="9" t="s">
        <v>8</v>
      </c>
      <c r="B4" s="7" t="s">
        <v>9</v>
      </c>
      <c r="D4" s="2">
        <v>8</v>
      </c>
      <c r="E4" s="2">
        <v>8</v>
      </c>
      <c r="AJL4"/>
      <c r="AJM4"/>
      <c r="AJN4"/>
      <c r="AJO4"/>
    </row>
    <row r="5" spans="1:951" x14ac:dyDescent="0.35">
      <c r="A5" s="6" t="s">
        <v>19</v>
      </c>
      <c r="B5" s="7" t="s">
        <v>20</v>
      </c>
      <c r="D5" s="15">
        <v>120</v>
      </c>
      <c r="E5" s="15">
        <v>120</v>
      </c>
      <c r="AJL5"/>
      <c r="AJM5"/>
      <c r="AJN5"/>
      <c r="AJO5"/>
    </row>
    <row r="6" spans="1:951" ht="36" customHeight="1" x14ac:dyDescent="0.35">
      <c r="A6" s="10" t="s">
        <v>0</v>
      </c>
      <c r="B6" s="8" t="s">
        <v>7</v>
      </c>
      <c r="D6" s="14">
        <v>431</v>
      </c>
      <c r="E6" s="14">
        <v>5429</v>
      </c>
      <c r="AJL6"/>
      <c r="AJM6"/>
      <c r="AJN6"/>
      <c r="AJO6"/>
    </row>
    <row r="7" spans="1:951" ht="36" customHeight="1" x14ac:dyDescent="0.35">
      <c r="A7" s="10" t="s">
        <v>12</v>
      </c>
      <c r="B7" s="12" t="s">
        <v>14</v>
      </c>
      <c r="D7" s="13">
        <f t="shared" ref="D7:E7" si="1">ATAN(D4/(2*D6))</f>
        <v>9.2804760163043461E-3</v>
      </c>
      <c r="E7" s="13">
        <f t="shared" si="1"/>
        <v>7.3678380478899865E-4</v>
      </c>
      <c r="AJL7"/>
      <c r="AJM7"/>
      <c r="AJN7"/>
      <c r="AJO7"/>
    </row>
    <row r="8" spans="1:951" ht="36" customHeight="1" x14ac:dyDescent="0.35">
      <c r="A8" s="10" t="s">
        <v>13</v>
      </c>
      <c r="B8" s="12" t="s">
        <v>21</v>
      </c>
      <c r="D8" s="13">
        <f t="shared" ref="D8:E8" si="2">ATAN(D5/D6)</f>
        <v>0.27154507950850149</v>
      </c>
      <c r="E8" s="13">
        <f t="shared" si="2"/>
        <v>2.2099919525905214E-2</v>
      </c>
      <c r="AJL8"/>
      <c r="AJM8"/>
      <c r="AJN8"/>
      <c r="AJO8"/>
    </row>
    <row r="9" spans="1:951" x14ac:dyDescent="0.35">
      <c r="A9" s="6" t="s">
        <v>1</v>
      </c>
      <c r="B9" s="7" t="s">
        <v>17</v>
      </c>
      <c r="D9" s="4">
        <f t="shared" ref="D9:E9" si="3">4*PI()*SIN(D7/2)/D3</f>
        <v>3.6589952015733701E-2</v>
      </c>
      <c r="E9" s="4">
        <f t="shared" si="3"/>
        <v>2.9049135143380585E-3</v>
      </c>
      <c r="AJL9"/>
      <c r="AJM9"/>
      <c r="AJN9"/>
      <c r="AJO9"/>
    </row>
    <row r="10" spans="1:951" x14ac:dyDescent="0.35">
      <c r="A10" s="6" t="s">
        <v>2</v>
      </c>
      <c r="B10" s="7" t="s">
        <v>18</v>
      </c>
      <c r="D10" s="4">
        <f t="shared" ref="D10:E10" si="4">4*PI()*SIN(D8/2)/D3</f>
        <v>1.0673330360529407</v>
      </c>
      <c r="E10" s="4">
        <f t="shared" si="4"/>
        <v>8.7131461747109909E-2</v>
      </c>
      <c r="AJL10"/>
      <c r="AJM10"/>
      <c r="AJN10"/>
      <c r="AJO10"/>
    </row>
    <row r="11" spans="1:951" ht="29" x14ac:dyDescent="0.35">
      <c r="A11" s="10" t="s">
        <v>15</v>
      </c>
      <c r="B11" s="8" t="s">
        <v>6</v>
      </c>
      <c r="D11" s="3">
        <f t="shared" ref="D11:E12" si="5">2*PI()/D9</f>
        <v>171.71887256036337</v>
      </c>
      <c r="E11" s="3">
        <f t="shared" si="5"/>
        <v>2162.9509023821429</v>
      </c>
      <c r="AJL11"/>
      <c r="AJM11"/>
      <c r="AJN11"/>
      <c r="AJO11"/>
    </row>
    <row r="12" spans="1:951" ht="29" x14ac:dyDescent="0.35">
      <c r="A12" s="10" t="s">
        <v>16</v>
      </c>
      <c r="B12" s="8" t="s">
        <v>5</v>
      </c>
      <c r="D12" s="3">
        <f t="shared" si="5"/>
        <v>5.8868086107548665</v>
      </c>
      <c r="E12" s="3">
        <f t="shared" si="5"/>
        <v>72.111556275916556</v>
      </c>
      <c r="AJL12"/>
      <c r="AJM12"/>
      <c r="AJN12"/>
      <c r="AJO12"/>
    </row>
    <row r="13" spans="1:951" x14ac:dyDescent="0.35">
      <c r="A13" s="10"/>
      <c r="B13" s="8"/>
      <c r="AJJ13"/>
      <c r="AJK13"/>
      <c r="AJL13"/>
      <c r="AJM13"/>
      <c r="AJN13"/>
      <c r="AJO1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Mercurio, Giuseppe</dc:creator>
  <cp:lastModifiedBy>Mercurio, Giuseppe</cp:lastModifiedBy>
  <cp:revision>4</cp:revision>
  <cp:lastPrinted>2019-07-18T07:29:18Z</cp:lastPrinted>
  <dcterms:created xsi:type="dcterms:W3CDTF">2006-09-16T00:00:00Z</dcterms:created>
  <dcterms:modified xsi:type="dcterms:W3CDTF">2025-10-10T12:30:22Z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